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Wydz_PS\REFERAT IV\BO_2027_XIII_edycja\Przygotowania\Zarządzenie BO2027 projekt\"/>
    </mc:Choice>
  </mc:AlternateContent>
  <bookViews>
    <workbookView xWindow="0" yWindow="0" windowWidth="17256" windowHeight="5688" tabRatio="500"/>
  </bookViews>
  <sheets>
    <sheet name="Arkusz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7" i="1" l="1"/>
  <c r="F24" i="1" s="1"/>
  <c r="C27" i="1"/>
  <c r="E25" i="1" s="1"/>
  <c r="E12" i="1"/>
  <c r="I9" i="1" l="1"/>
  <c r="F13" i="1"/>
  <c r="F17" i="1"/>
  <c r="I24" i="1"/>
  <c r="F6" i="1"/>
  <c r="F8" i="1"/>
  <c r="F10" i="1"/>
  <c r="I13" i="1"/>
  <c r="I15" i="1"/>
  <c r="I17" i="1"/>
  <c r="I19" i="1"/>
  <c r="F22" i="1"/>
  <c r="F25" i="1"/>
  <c r="F7" i="1"/>
  <c r="F9" i="1"/>
  <c r="F11" i="1"/>
  <c r="I12" i="1"/>
  <c r="I14" i="1"/>
  <c r="I16" i="1"/>
  <c r="I18" i="1"/>
  <c r="I20" i="1"/>
  <c r="I23" i="1"/>
  <c r="I7" i="1"/>
  <c r="I11" i="1"/>
  <c r="F15" i="1"/>
  <c r="F19" i="1"/>
  <c r="I21" i="1"/>
  <c r="I6" i="1"/>
  <c r="I8" i="1"/>
  <c r="I10" i="1"/>
  <c r="F12" i="1"/>
  <c r="F14" i="1"/>
  <c r="F16" i="1"/>
  <c r="F18" i="1"/>
  <c r="F20" i="1"/>
  <c r="I22" i="1"/>
  <c r="F21" i="1"/>
  <c r="F23" i="1"/>
  <c r="I25" i="1"/>
  <c r="E8" i="1"/>
  <c r="E18" i="1"/>
  <c r="E10" i="1"/>
  <c r="E6" i="1"/>
  <c r="E14" i="1"/>
  <c r="E21" i="1"/>
  <c r="E16" i="1"/>
  <c r="E7" i="1"/>
  <c r="E11" i="1"/>
  <c r="E15" i="1"/>
  <c r="E19" i="1"/>
  <c r="E22" i="1"/>
  <c r="E9" i="1"/>
  <c r="E13" i="1"/>
  <c r="E17" i="1"/>
  <c r="E20" i="1"/>
  <c r="E23" i="1"/>
  <c r="E24" i="1"/>
  <c r="F27" i="1" l="1"/>
  <c r="E27" i="1"/>
  <c r="H21" i="1" l="1"/>
  <c r="J21" i="1" s="1"/>
  <c r="H17" i="1"/>
  <c r="J17" i="1" s="1"/>
  <c r="H13" i="1"/>
  <c r="J13" i="1" s="1"/>
  <c r="H9" i="1"/>
  <c r="J9" i="1" s="1"/>
  <c r="H20" i="1"/>
  <c r="J20" i="1" s="1"/>
  <c r="H16" i="1"/>
  <c r="J16" i="1" s="1"/>
  <c r="H12" i="1"/>
  <c r="J12" i="1" s="1"/>
  <c r="H8" i="1"/>
  <c r="J8" i="1" s="1"/>
  <c r="H7" i="1"/>
  <c r="J7" i="1" s="1"/>
  <c r="H6" i="1"/>
  <c r="J6" i="1" s="1"/>
  <c r="H22" i="1"/>
  <c r="J22" i="1" s="1"/>
  <c r="H11" i="1"/>
  <c r="J11" i="1" s="1"/>
  <c r="H10" i="1"/>
  <c r="J10" i="1" s="1"/>
  <c r="H25" i="1"/>
  <c r="J25" i="1" s="1"/>
  <c r="H15" i="1"/>
  <c r="J15" i="1" s="1"/>
  <c r="H14" i="1"/>
  <c r="J14" i="1" s="1"/>
  <c r="H19" i="1"/>
  <c r="J19" i="1" s="1"/>
  <c r="H18" i="1"/>
  <c r="J18" i="1" s="1"/>
  <c r="H23" i="1"/>
  <c r="J23" i="1" s="1"/>
  <c r="H24" i="1"/>
  <c r="J24" i="1" s="1"/>
</calcChain>
</file>

<file path=xl/sharedStrings.xml><?xml version="1.0" encoding="utf-8"?>
<sst xmlns="http://schemas.openxmlformats.org/spreadsheetml/2006/main" count="57" uniqueCount="57">
  <si>
    <r>
      <rPr>
        <sz val="11"/>
        <rFont val="Calibri"/>
        <family val="2"/>
        <charset val="1"/>
      </rPr>
      <t>INFORMACJA O KWOCIE PRZEZNACZONEJ NA REALIZACJĘ BUDŻETU OBYWATELSKIEGO NA R</t>
    </r>
    <r>
      <rPr>
        <sz val="11"/>
        <color rgb="FF000000"/>
        <rFont val="Calibri"/>
        <family val="2"/>
        <charset val="1"/>
      </rPr>
      <t>OK 2027</t>
    </r>
  </si>
  <si>
    <t>1.Ogólna wysokość środków w ramach budżetu obywatelskiego: 11 687 413 zł, w tym:
1) na zadania o charakterze ogólnomiejskim: 2 337 483 zł,
2) na zadania o charakterze rewitalizacyjnym: 584 370 zł,
3) na zadania o charakterze dzielnicowym: 8 765 560 zł.
2. Podział środków na zadania o charakterze dzielnicowym, przy zastosowaniu algorytmu określonego w uchwale:</t>
  </si>
  <si>
    <t>Lp.</t>
  </si>
  <si>
    <t>Dzielnica</t>
  </si>
  <si>
    <r>
      <rPr>
        <b/>
        <sz val="10"/>
        <rFont val="Arial"/>
        <family val="2"/>
        <charset val="238"/>
      </rPr>
      <t xml:space="preserve">Obszar 
(w m²)  </t>
    </r>
    <r>
      <rPr>
        <sz val="10"/>
        <rFont val="Arial"/>
        <family val="2"/>
        <charset val="1"/>
      </rPr>
      <t>¹</t>
    </r>
  </si>
  <si>
    <r>
      <rPr>
        <b/>
        <sz val="10"/>
        <rFont val="Arial"/>
        <family val="2"/>
        <charset val="238"/>
      </rPr>
      <t xml:space="preserve">Liczba mieszkań-ców </t>
    </r>
    <r>
      <rPr>
        <b/>
        <sz val="10"/>
        <rFont val="Arial"/>
        <family val="2"/>
        <charset val="1"/>
      </rPr>
      <t>²</t>
    </r>
  </si>
  <si>
    <t>Udział procentowy</t>
  </si>
  <si>
    <t>Kwota</t>
  </si>
  <si>
    <r>
      <rPr>
        <b/>
        <sz val="10"/>
        <rFont val="Arial"/>
        <family val="2"/>
        <charset val="238"/>
      </rPr>
      <t xml:space="preserve">bazowa </t>
    </r>
    <r>
      <rPr>
        <sz val="10"/>
        <rFont val="Arial"/>
        <family val="2"/>
        <charset val="238"/>
      </rPr>
      <t xml:space="preserve"> </t>
    </r>
    <r>
      <rPr>
        <b/>
        <vertAlign val="superscript"/>
        <sz val="10"/>
        <color rgb="FF000000"/>
        <rFont val="Arial"/>
        <family val="2"/>
        <charset val="238"/>
      </rPr>
      <t>5</t>
    </r>
  </si>
  <si>
    <t xml:space="preserve"> uwzględniająca udział:</t>
  </si>
  <si>
    <r>
      <rPr>
        <b/>
        <sz val="10"/>
        <rFont val="Arial"/>
        <family val="2"/>
        <charset val="238"/>
      </rPr>
      <t xml:space="preserve"> obszar </t>
    </r>
    <r>
      <rPr>
        <b/>
        <vertAlign val="superscript"/>
        <sz val="10"/>
        <rFont val="Arial"/>
        <family val="2"/>
        <charset val="238"/>
      </rPr>
      <t>3</t>
    </r>
  </si>
  <si>
    <r>
      <rPr>
        <b/>
        <sz val="10"/>
        <rFont val="Arial"/>
        <family val="2"/>
        <charset val="238"/>
      </rPr>
      <t xml:space="preserve"> liczba mieszkańców </t>
    </r>
    <r>
      <rPr>
        <b/>
        <vertAlign val="superscript"/>
        <sz val="10"/>
        <rFont val="Arial"/>
        <family val="2"/>
        <charset val="238"/>
      </rPr>
      <t>4</t>
    </r>
  </si>
  <si>
    <r>
      <rPr>
        <b/>
        <sz val="10"/>
        <rFont val="Arial"/>
        <family val="2"/>
        <charset val="238"/>
      </rPr>
      <t xml:space="preserve"> obszaru dzielnicy </t>
    </r>
    <r>
      <rPr>
        <b/>
        <vertAlign val="superscript"/>
        <sz val="10"/>
        <rFont val="Arial"/>
        <family val="2"/>
        <charset val="238"/>
      </rPr>
      <t>6</t>
    </r>
  </si>
  <si>
    <r>
      <rPr>
        <b/>
        <sz val="10"/>
        <rFont val="Arial"/>
        <family val="2"/>
        <charset val="238"/>
      </rPr>
      <t xml:space="preserve">  liczby mieszkańców </t>
    </r>
    <r>
      <rPr>
        <b/>
        <vertAlign val="superscript"/>
        <sz val="10"/>
        <rFont val="Arial"/>
        <family val="2"/>
        <charset val="238"/>
      </rPr>
      <t>7</t>
    </r>
  </si>
  <si>
    <t>Ogółem</t>
  </si>
  <si>
    <t>1.  </t>
  </si>
  <si>
    <t>Błeszno</t>
  </si>
  <si>
    <t>2.  </t>
  </si>
  <si>
    <t>Częstochówka-Parkitka</t>
  </si>
  <si>
    <t>3.  </t>
  </si>
  <si>
    <t>Dźbów</t>
  </si>
  <si>
    <t>4.  </t>
  </si>
  <si>
    <t>Gnaszyn-Kawodrza</t>
  </si>
  <si>
    <t>5.  </t>
  </si>
  <si>
    <t>Grabówka</t>
  </si>
  <si>
    <t>6.  </t>
  </si>
  <si>
    <t>Kiedrzyn</t>
  </si>
  <si>
    <t>7.  </t>
  </si>
  <si>
    <t>Lisiniec</t>
  </si>
  <si>
    <t>8.  </t>
  </si>
  <si>
    <t>Mirów</t>
  </si>
  <si>
    <t>9.  </t>
  </si>
  <si>
    <t>Ostatni Grosz</t>
  </si>
  <si>
    <t>10.  </t>
  </si>
  <si>
    <t>Podjasnogórska</t>
  </si>
  <si>
    <t>11.  </t>
  </si>
  <si>
    <t>Północ</t>
  </si>
  <si>
    <t>12.  </t>
  </si>
  <si>
    <t>Raków</t>
  </si>
  <si>
    <t>13.  </t>
  </si>
  <si>
    <t>Stare Miasto</t>
  </si>
  <si>
    <t>14.  </t>
  </si>
  <si>
    <t>Stradom</t>
  </si>
  <si>
    <t>15.  </t>
  </si>
  <si>
    <t>Śródmieście</t>
  </si>
  <si>
    <t>16.  </t>
  </si>
  <si>
    <t>Trzech Wieszczów</t>
  </si>
  <si>
    <t>17.  </t>
  </si>
  <si>
    <t>Tysiąclecie</t>
  </si>
  <si>
    <t>18.  </t>
  </si>
  <si>
    <t>Wrzosowiak</t>
  </si>
  <si>
    <t>19.  </t>
  </si>
  <si>
    <t>Wyczerpy-Aniołów</t>
  </si>
  <si>
    <t>20.  </t>
  </si>
  <si>
    <t>Zawodzie-Dąbie</t>
  </si>
  <si>
    <t>Suma:</t>
  </si>
  <si>
    <r>
      <rPr>
        <sz val="10"/>
        <rFont val="Arial"/>
        <family val="2"/>
        <charset val="238"/>
      </rPr>
      <t>1) obszar dzielnicy wg danych z Ewidencji Gruntów i Budynków,
2) liczba mieszkańców wg stanu na dzie</t>
    </r>
    <r>
      <rPr>
        <sz val="10"/>
        <color rgb="FF000000"/>
        <rFont val="Arial"/>
        <family val="2"/>
        <charset val="238"/>
      </rPr>
      <t>ń 31.03.2026 r.,
3) udział pro</t>
    </r>
    <r>
      <rPr>
        <sz val="10"/>
        <rFont val="Arial"/>
        <family val="2"/>
        <charset val="238"/>
      </rPr>
      <t>centowy obszaru dzielnicy w stosunku do obszaru miasta,
4) udział procentowy liczby mieszkańców dzielnicy w stosunku do liczby mieszkańców miasta,
5) kwota jednakowa dla każdej dzielnicy (10% ogółu środków w ramach budżetu obywatelskiego),
6) kwota uwzględniająca udział obszaru dzielnicy w stosunku do obszaru miasta (20% ogółu środków w ramach budżetu obywatelskiego),
7) kwota uwzględniająca udział liczby mieszkańców dzielnicy w stosunku do liczby mieszkańców miasta (45% ogółu środków w ramach budżetu obywatelskiego)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</si>
</sst>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zł-415];[Red]\-#,##0.00\ [$zł-415]"/>
    <numFmt numFmtId="165" formatCode="#,##0\ [$zł-415];[Red]\-#,##0\ [$zł-415]"/>
  </numFmts>
  <fonts count="14" x14ac:knownFonts="1">
    <font>
      <sz val="10"/>
      <name val="Arial"/>
      <family val="2"/>
      <charset val="238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0"/>
      <name val="Arial"/>
      <family val="2"/>
      <charset val="238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vertAlign val="superscript"/>
      <sz val="10"/>
      <color rgb="FF00000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sz val="11"/>
      <color rgb="FF333399"/>
      <name val="Calibri"/>
      <family val="2"/>
      <charset val="1"/>
    </font>
    <font>
      <b/>
      <sz val="11"/>
      <color rgb="FF333399"/>
      <name val="Calibri"/>
      <family val="2"/>
      <charset val="1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6E6E6"/>
        <bgColor rgb="FFFFFFFF"/>
      </patternFill>
    </fill>
    <fill>
      <patternFill patternType="solid">
        <fgColor rgb="FFFFFFFF"/>
        <bgColor rgb="FFE6E6E6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vertical="center"/>
    </xf>
    <xf numFmtId="0" fontId="3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3" fontId="2" fillId="2" borderId="2" xfId="0" applyNumberFormat="1" applyFont="1" applyFill="1" applyBorder="1" applyAlignment="1" applyProtection="1">
      <alignment horizontal="center" vertical="center" wrapText="1"/>
    </xf>
    <xf numFmtId="2" fontId="2" fillId="2" borderId="2" xfId="0" applyNumberFormat="1" applyFont="1" applyFill="1" applyBorder="1" applyAlignment="1" applyProtection="1">
      <alignment horizontal="center" vertical="center" wrapText="1"/>
    </xf>
    <xf numFmtId="164" fontId="2" fillId="2" borderId="2" xfId="0" applyNumberFormat="1" applyFont="1" applyFill="1" applyBorder="1" applyAlignment="1" applyProtection="1">
      <alignment horizontal="center" vertical="center" wrapText="1"/>
    </xf>
    <xf numFmtId="165" fontId="9" fillId="2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3" fontId="2" fillId="0" borderId="2" xfId="0" applyNumberFormat="1" applyFont="1" applyBorder="1" applyAlignment="1" applyProtection="1">
      <alignment horizontal="center" vertical="center" wrapText="1"/>
    </xf>
    <xf numFmtId="2" fontId="2" fillId="0" borderId="2" xfId="0" applyNumberFormat="1" applyFont="1" applyBorder="1" applyAlignment="1" applyProtection="1">
      <alignment horizontal="center" vertical="center" wrapText="1"/>
    </xf>
    <xf numFmtId="164" fontId="2" fillId="0" borderId="2" xfId="0" applyNumberFormat="1" applyFont="1" applyBorder="1" applyAlignment="1" applyProtection="1">
      <alignment horizontal="center" vertical="center" wrapText="1"/>
    </xf>
    <xf numFmtId="165" fontId="9" fillId="0" borderId="2" xfId="0" applyNumberFormat="1" applyFont="1" applyBorder="1" applyAlignment="1" applyProtection="1">
      <alignment horizontal="center" vertical="center" wrapText="1"/>
    </xf>
    <xf numFmtId="165" fontId="0" fillId="0" borderId="0" xfId="0" applyNumberFormat="1" applyAlignment="1" applyProtection="1">
      <alignment vertical="center"/>
    </xf>
    <xf numFmtId="164" fontId="0" fillId="0" borderId="0" xfId="0" applyNumberFormat="1" applyAlignment="1" applyProtection="1">
      <alignment vertical="center"/>
    </xf>
    <xf numFmtId="0" fontId="10" fillId="3" borderId="0" xfId="0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3" fontId="3" fillId="0" borderId="2" xfId="0" applyNumberFormat="1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65" fontId="3" fillId="0" borderId="2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0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B4" zoomScaleNormal="100" workbookViewId="0">
      <selection activeCell="J25" sqref="J25"/>
    </sheetView>
  </sheetViews>
  <sheetFormatPr defaultColWidth="8.6640625" defaultRowHeight="13.2" x14ac:dyDescent="0.25"/>
  <cols>
    <col min="1" max="1" width="5.88671875" style="1" customWidth="1"/>
    <col min="2" max="2" width="18.109375" style="1" customWidth="1"/>
    <col min="3" max="3" width="12" style="1" customWidth="1"/>
    <col min="4" max="4" width="10.44140625" style="1" customWidth="1"/>
    <col min="5" max="5" width="11.5546875" style="1" customWidth="1"/>
    <col min="6" max="6" width="14.109375" style="1" customWidth="1"/>
    <col min="7" max="7" width="13.5546875" style="1" customWidth="1"/>
    <col min="8" max="8" width="14" style="1" customWidth="1"/>
    <col min="9" max="9" width="15.6640625" style="1" customWidth="1"/>
    <col min="10" max="10" width="17.109375" style="1" customWidth="1"/>
    <col min="11" max="11" width="19.88671875" style="1" customWidth="1"/>
    <col min="12" max="12" width="16.33203125" style="1" customWidth="1"/>
  </cols>
  <sheetData>
    <row r="1" spans="1:12" ht="19.5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s="2" customFormat="1" ht="66" customHeight="1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</row>
    <row r="3" spans="1:12" s="2" customFormat="1" ht="28.5" customHeight="1" x14ac:dyDescent="0.25">
      <c r="A3" s="32" t="s">
        <v>2</v>
      </c>
      <c r="B3" s="32" t="s">
        <v>3</v>
      </c>
      <c r="C3" s="33" t="s">
        <v>4</v>
      </c>
      <c r="D3" s="33" t="s">
        <v>5</v>
      </c>
      <c r="E3" s="32" t="s">
        <v>6</v>
      </c>
      <c r="F3" s="32"/>
      <c r="G3" s="32" t="s">
        <v>7</v>
      </c>
      <c r="H3" s="32"/>
      <c r="I3" s="32"/>
      <c r="J3" s="32"/>
    </row>
    <row r="4" spans="1:12" s="2" customFormat="1" ht="21" customHeight="1" x14ac:dyDescent="0.25">
      <c r="A4" s="32"/>
      <c r="B4" s="32"/>
      <c r="C4" s="32"/>
      <c r="D4" s="32"/>
      <c r="E4" s="32"/>
      <c r="F4" s="32"/>
      <c r="G4" s="33" t="s">
        <v>8</v>
      </c>
      <c r="H4" s="32" t="s">
        <v>9</v>
      </c>
      <c r="I4" s="32"/>
      <c r="J4" s="3"/>
    </row>
    <row r="5" spans="1:12" s="2" customFormat="1" ht="33.75" customHeight="1" x14ac:dyDescent="0.25">
      <c r="A5" s="32"/>
      <c r="B5" s="32"/>
      <c r="C5" s="32"/>
      <c r="D5" s="32"/>
      <c r="E5" s="4" t="s">
        <v>10</v>
      </c>
      <c r="F5" s="4" t="s">
        <v>11</v>
      </c>
      <c r="G5" s="33"/>
      <c r="H5" s="4" t="s">
        <v>12</v>
      </c>
      <c r="I5" s="4" t="s">
        <v>13</v>
      </c>
      <c r="J5" s="3" t="s">
        <v>14</v>
      </c>
    </row>
    <row r="6" spans="1:12" s="2" customFormat="1" ht="14.4" x14ac:dyDescent="0.25">
      <c r="A6" s="5" t="s">
        <v>15</v>
      </c>
      <c r="B6" s="5" t="s">
        <v>16</v>
      </c>
      <c r="C6" s="6">
        <v>16452818</v>
      </c>
      <c r="D6" s="6">
        <v>4184</v>
      </c>
      <c r="E6" s="7">
        <f>SUM(C6*100/C27)</f>
        <v>10.300635186150714</v>
      </c>
      <c r="F6" s="7">
        <f>SUM(D6*100/D27)</f>
        <v>2.1896931603489693</v>
      </c>
      <c r="G6" s="8">
        <v>58437.05</v>
      </c>
      <c r="H6" s="8">
        <f>E6*H27/E27</f>
        <v>240775.5963682913</v>
      </c>
      <c r="I6" s="8">
        <f>D6*I27/D27</f>
        <v>115163.32067177107</v>
      </c>
      <c r="J6" s="9">
        <f t="shared" ref="J6:J25" si="0">SUM(H6+G6+I6)</f>
        <v>414375.96704006236</v>
      </c>
    </row>
    <row r="7" spans="1:12" s="2" customFormat="1" ht="28.8" x14ac:dyDescent="0.25">
      <c r="A7" s="10" t="s">
        <v>17</v>
      </c>
      <c r="B7" s="10" t="s">
        <v>18</v>
      </c>
      <c r="C7" s="11">
        <v>4783981</v>
      </c>
      <c r="D7" s="11">
        <v>9845</v>
      </c>
      <c r="E7" s="12">
        <f>SUM(C7*100/C27)</f>
        <v>2.995112631676621</v>
      </c>
      <c r="F7" s="12">
        <f>SUM(D7*100/D27)</f>
        <v>5.1523731270639583</v>
      </c>
      <c r="G7" s="8">
        <v>58437.05</v>
      </c>
      <c r="H7" s="13">
        <f>E7*H27/E27</f>
        <v>70010.248596293633</v>
      </c>
      <c r="I7" s="13">
        <f>D7*I27/D27</f>
        <v>270980.61472600052</v>
      </c>
      <c r="J7" s="14">
        <f t="shared" si="0"/>
        <v>399427.91332229413</v>
      </c>
    </row>
    <row r="8" spans="1:12" s="2" customFormat="1" ht="14.4" x14ac:dyDescent="0.25">
      <c r="A8" s="5" t="s">
        <v>19</v>
      </c>
      <c r="B8" s="5" t="s">
        <v>20</v>
      </c>
      <c r="C8" s="6">
        <v>18396830</v>
      </c>
      <c r="D8" s="6">
        <v>5274</v>
      </c>
      <c r="E8" s="7">
        <f>SUM(C8*100/C27)</f>
        <v>11.51772507370063</v>
      </c>
      <c r="F8" s="7">
        <f>SUM(D8*100/D27)</f>
        <v>2.7601438163672238</v>
      </c>
      <c r="G8" s="8">
        <v>58437.05</v>
      </c>
      <c r="H8" s="8">
        <f>E8*H27/E27</f>
        <v>269224.86558448971</v>
      </c>
      <c r="I8" s="8">
        <f>D8*I27/D27</f>
        <v>145165.23738597528</v>
      </c>
      <c r="J8" s="9">
        <f t="shared" si="0"/>
        <v>472827.15297046502</v>
      </c>
    </row>
    <row r="9" spans="1:12" s="2" customFormat="1" ht="14.4" x14ac:dyDescent="0.25">
      <c r="A9" s="10" t="s">
        <v>21</v>
      </c>
      <c r="B9" s="10" t="s">
        <v>22</v>
      </c>
      <c r="C9" s="11">
        <v>7497759</v>
      </c>
      <c r="D9" s="11">
        <v>4903</v>
      </c>
      <c r="E9" s="12">
        <f>SUM(C9*100/C27)</f>
        <v>4.6941308274775908</v>
      </c>
      <c r="F9" s="12">
        <f>SUM(D9*100/D27)</f>
        <v>2.5659812536307354</v>
      </c>
      <c r="G9" s="8">
        <v>58437.05</v>
      </c>
      <c r="H9" s="13">
        <f>E9*H27/E27</f>
        <v>109724.51009004802</v>
      </c>
      <c r="I9" s="13">
        <f>D9*I27/D27</f>
        <v>134953.57582545257</v>
      </c>
      <c r="J9" s="14">
        <f t="shared" si="0"/>
        <v>303115.13591550058</v>
      </c>
      <c r="K9" s="15"/>
    </row>
    <row r="10" spans="1:12" s="2" customFormat="1" ht="14.4" x14ac:dyDescent="0.25">
      <c r="A10" s="5" t="s">
        <v>23</v>
      </c>
      <c r="B10" s="5" t="s">
        <v>24</v>
      </c>
      <c r="C10" s="6">
        <v>8923133</v>
      </c>
      <c r="D10" s="6">
        <v>4274</v>
      </c>
      <c r="E10" s="7">
        <f>SUM(C10*100/C27)</f>
        <v>5.5865164101677038</v>
      </c>
      <c r="F10" s="7">
        <f>SUM(D10*100/D27)</f>
        <v>2.2367945906624032</v>
      </c>
      <c r="G10" s="8">
        <v>58437.05</v>
      </c>
      <c r="H10" s="8">
        <f>E10*H27/E27</f>
        <v>130583.87137988035</v>
      </c>
      <c r="I10" s="8">
        <f>D10*I27/D27</f>
        <v>117640.54315276041</v>
      </c>
      <c r="J10" s="9">
        <f t="shared" si="0"/>
        <v>306661.46453264076</v>
      </c>
    </row>
    <row r="11" spans="1:12" s="2" customFormat="1" ht="14.4" x14ac:dyDescent="0.25">
      <c r="A11" s="10" t="s">
        <v>25</v>
      </c>
      <c r="B11" s="10" t="s">
        <v>26</v>
      </c>
      <c r="C11" s="11">
        <v>6902041</v>
      </c>
      <c r="D11" s="11">
        <v>3117</v>
      </c>
      <c r="E11" s="12">
        <f>SUM(C11*100/C27)</f>
        <v>4.3211689560326301</v>
      </c>
      <c r="F11" s="12">
        <f>SUM(D11*100/D27)</f>
        <v>1.6312795365219257</v>
      </c>
      <c r="G11" s="8">
        <v>58437.05</v>
      </c>
      <c r="H11" s="13">
        <f>E11*H27/E27</f>
        <v>101006.58974854021</v>
      </c>
      <c r="I11" s="13">
        <f>D11*I27/D27</f>
        <v>85794.471924930782</v>
      </c>
      <c r="J11" s="14">
        <f t="shared" si="0"/>
        <v>245238.11167347099</v>
      </c>
      <c r="L11" s="16"/>
    </row>
    <row r="12" spans="1:12" s="2" customFormat="1" ht="14.4" x14ac:dyDescent="0.25">
      <c r="A12" s="5" t="s">
        <v>27</v>
      </c>
      <c r="B12" s="5" t="s">
        <v>28</v>
      </c>
      <c r="C12" s="6">
        <v>9925767</v>
      </c>
      <c r="D12" s="6">
        <v>9294</v>
      </c>
      <c r="E12" s="7">
        <f>SUM(C12*100/C27)</f>
        <v>6.2142366620559235</v>
      </c>
      <c r="F12" s="7">
        <f>SUM(D12*100/D27)</f>
        <v>4.8640077037006026</v>
      </c>
      <c r="G12" s="8">
        <v>58437.05</v>
      </c>
      <c r="H12" s="8">
        <f>E12*H27/E27</f>
        <v>145256.72555532467</v>
      </c>
      <c r="I12" s="8">
        <f>D12*I27/D27</f>
        <v>255814.50820349911</v>
      </c>
      <c r="J12" s="9">
        <f t="shared" si="0"/>
        <v>459508.28375882376</v>
      </c>
      <c r="L12" s="16"/>
    </row>
    <row r="13" spans="1:12" s="2" customFormat="1" ht="14.4" x14ac:dyDescent="0.25">
      <c r="A13" s="10" t="s">
        <v>29</v>
      </c>
      <c r="B13" s="10" t="s">
        <v>30</v>
      </c>
      <c r="C13" s="11">
        <v>14800687</v>
      </c>
      <c r="D13" s="11">
        <v>2352</v>
      </c>
      <c r="E13" s="12">
        <f>SUM(C13*100/C27)</f>
        <v>9.2662835808068547</v>
      </c>
      <c r="F13" s="12">
        <f>SUM(D13*100/D27)</f>
        <v>1.2309173788577379</v>
      </c>
      <c r="G13" s="8">
        <v>58437.05</v>
      </c>
      <c r="H13" s="13">
        <f>E13*H27/E27</f>
        <v>216597.80343315151</v>
      </c>
      <c r="I13" s="13">
        <f>D13*I27/D27</f>
        <v>64738.080836521403</v>
      </c>
      <c r="J13" s="14">
        <f t="shared" si="0"/>
        <v>339772.9342696729</v>
      </c>
      <c r="L13" s="16"/>
    </row>
    <row r="14" spans="1:12" s="2" customFormat="1" ht="14.4" x14ac:dyDescent="0.25">
      <c r="A14" s="5" t="s">
        <v>31</v>
      </c>
      <c r="B14" s="5" t="s">
        <v>32</v>
      </c>
      <c r="C14" s="6">
        <v>1729345</v>
      </c>
      <c r="D14" s="6">
        <v>6818</v>
      </c>
      <c r="E14" s="7">
        <f>SUM(C14*100/C27)</f>
        <v>1.0826930654671927</v>
      </c>
      <c r="F14" s="7">
        <f>SUM(D14*100/D27)</f>
        <v>3.5681950208554665</v>
      </c>
      <c r="G14" s="8">
        <v>58437.05</v>
      </c>
      <c r="H14" s="8">
        <f>E14*H27/E27</f>
        <v>25307.766347474499</v>
      </c>
      <c r="I14" s="8">
        <f>D14*I27/D27</f>
        <v>187663.36528205907</v>
      </c>
      <c r="J14" s="9">
        <f t="shared" si="0"/>
        <v>271408.18162953353</v>
      </c>
      <c r="L14" s="15"/>
    </row>
    <row r="15" spans="1:12" s="2" customFormat="1" ht="14.4" x14ac:dyDescent="0.25">
      <c r="A15" s="10" t="s">
        <v>33</v>
      </c>
      <c r="B15" s="10" t="s">
        <v>34</v>
      </c>
      <c r="C15" s="11">
        <v>2532707</v>
      </c>
      <c r="D15" s="11">
        <v>2864</v>
      </c>
      <c r="E15" s="12">
        <f>SUM(C15*100/C27)</f>
        <v>1.5856548610949333</v>
      </c>
      <c r="F15" s="12">
        <f>SUM(D15*100/D27)</f>
        <v>1.4988721824186062</v>
      </c>
      <c r="G15" s="8">
        <v>58437.05</v>
      </c>
      <c r="H15" s="13">
        <f>E15*H27/E27</f>
        <v>37064.412816767675</v>
      </c>
      <c r="I15" s="13">
        <f>D15*I27/D27</f>
        <v>78830.724283927426</v>
      </c>
      <c r="J15" s="14">
        <f t="shared" si="0"/>
        <v>174332.1871006951</v>
      </c>
    </row>
    <row r="16" spans="1:12" s="2" customFormat="1" ht="14.4" x14ac:dyDescent="0.25">
      <c r="A16" s="5" t="s">
        <v>35</v>
      </c>
      <c r="B16" s="5" t="s">
        <v>36</v>
      </c>
      <c r="C16" s="6">
        <v>6752532</v>
      </c>
      <c r="D16" s="6">
        <v>23823</v>
      </c>
      <c r="E16" s="7">
        <f>SUM(C16*100/C27)</f>
        <v>4.2275656799223489</v>
      </c>
      <c r="F16" s="7">
        <f>SUM(D16*100/D27)</f>
        <v>12.467748603965941</v>
      </c>
      <c r="G16" s="8">
        <v>58437.05</v>
      </c>
      <c r="H16" s="8">
        <f>E16*H27/E27</f>
        <v>98818.62908201931</v>
      </c>
      <c r="I16" s="8">
        <f>D16*I27/D27</f>
        <v>655720.79071787815</v>
      </c>
      <c r="J16" s="9">
        <f t="shared" si="0"/>
        <v>812976.4697998974</v>
      </c>
    </row>
    <row r="17" spans="1:11" s="2" customFormat="1" ht="14.4" x14ac:dyDescent="0.25">
      <c r="A17" s="10" t="s">
        <v>37</v>
      </c>
      <c r="B17" s="10" t="s">
        <v>38</v>
      </c>
      <c r="C17" s="11">
        <v>2039692</v>
      </c>
      <c r="D17" s="11">
        <v>17442</v>
      </c>
      <c r="E17" s="12">
        <f>SUM(C17*100/C27)</f>
        <v>1.2769923780904964</v>
      </c>
      <c r="F17" s="12">
        <f>SUM(D17*100/D27)</f>
        <v>9.1282571947434796</v>
      </c>
      <c r="G17" s="8">
        <v>58437.05</v>
      </c>
      <c r="H17" s="13">
        <f>E17*H27/E27</f>
        <v>29849.479749161081</v>
      </c>
      <c r="I17" s="13">
        <f>D17*I27/D27</f>
        <v>480085.71681573399</v>
      </c>
      <c r="J17" s="14">
        <f t="shared" si="0"/>
        <v>568372.24656489503</v>
      </c>
    </row>
    <row r="18" spans="1:11" s="2" customFormat="1" ht="14.4" x14ac:dyDescent="0.25">
      <c r="A18" s="5" t="s">
        <v>39</v>
      </c>
      <c r="B18" s="5" t="s">
        <v>40</v>
      </c>
      <c r="C18" s="6">
        <v>2562683</v>
      </c>
      <c r="D18" s="6">
        <v>7659</v>
      </c>
      <c r="E18" s="7">
        <f>SUM(C18*100/C27)</f>
        <v>1.6044219707985752</v>
      </c>
      <c r="F18" s="7">
        <f>SUM(D18*100/D27)</f>
        <v>4.0083317196732207</v>
      </c>
      <c r="G18" s="8">
        <v>58437.05</v>
      </c>
      <c r="H18" s="8">
        <f>E18*H27/E27</f>
        <v>37503.090815681659</v>
      </c>
      <c r="I18" s="8">
        <f>D18*I27/D27</f>
        <v>210811.63313219277</v>
      </c>
      <c r="J18" s="9">
        <f t="shared" si="0"/>
        <v>306751.77394787443</v>
      </c>
    </row>
    <row r="19" spans="1:11" s="2" customFormat="1" ht="14.4" x14ac:dyDescent="0.25">
      <c r="A19" s="10" t="s">
        <v>41</v>
      </c>
      <c r="B19" s="10" t="s">
        <v>42</v>
      </c>
      <c r="C19" s="11">
        <v>11277045</v>
      </c>
      <c r="D19" s="11">
        <v>11113</v>
      </c>
      <c r="E19" s="12">
        <f>SUM(C19*100/C27)</f>
        <v>7.060232874563189</v>
      </c>
      <c r="F19" s="12">
        <f>SUM(D19*100/D27)</f>
        <v>5.8159799452576708</v>
      </c>
      <c r="G19" s="8">
        <v>58437.05</v>
      </c>
      <c r="H19" s="13">
        <f>E19*H27/E27</f>
        <v>165031.74320332587</v>
      </c>
      <c r="I19" s="13">
        <f>D19*I27/D27</f>
        <v>305881.92701371701</v>
      </c>
      <c r="J19" s="14">
        <f t="shared" si="0"/>
        <v>529350.72021704284</v>
      </c>
    </row>
    <row r="20" spans="1:11" s="2" customFormat="1" ht="14.4" x14ac:dyDescent="0.25">
      <c r="A20" s="5" t="s">
        <v>43</v>
      </c>
      <c r="B20" s="5" t="s">
        <v>44</v>
      </c>
      <c r="C20" s="6">
        <v>1596323</v>
      </c>
      <c r="D20" s="6">
        <v>11469</v>
      </c>
      <c r="E20" s="7">
        <f>SUM(C20*100/C27)</f>
        <v>0.9994118249081505</v>
      </c>
      <c r="F20" s="7">
        <f>SUM(D20*100/D27)</f>
        <v>6.0022922696085867</v>
      </c>
      <c r="G20" s="8">
        <v>58437.05</v>
      </c>
      <c r="H20" s="8">
        <f>E20*H27/E27</f>
        <v>23361.081507217783</v>
      </c>
      <c r="I20" s="8">
        <f>D20*I27/D27</f>
        <v>315680.7181607415</v>
      </c>
      <c r="J20" s="9">
        <f t="shared" si="0"/>
        <v>397478.84966795926</v>
      </c>
    </row>
    <row r="21" spans="1:11" s="2" customFormat="1" ht="14.4" x14ac:dyDescent="0.25">
      <c r="A21" s="10" t="s">
        <v>45</v>
      </c>
      <c r="B21" s="10" t="s">
        <v>46</v>
      </c>
      <c r="C21" s="11">
        <v>1364324</v>
      </c>
      <c r="D21" s="11">
        <v>7205</v>
      </c>
      <c r="E21" s="12">
        <f>SUM(C21*100/C27)</f>
        <v>0.85416393712675165</v>
      </c>
      <c r="F21" s="12">
        <f>SUM(D21*100/D27)</f>
        <v>3.7707311712032321</v>
      </c>
      <c r="G21" s="8">
        <v>58437.05</v>
      </c>
      <c r="H21" s="13">
        <f>E21*H27/E27</f>
        <v>19965.936822468509</v>
      </c>
      <c r="I21" s="13">
        <f>D21*I27/D27</f>
        <v>198315.42195031323</v>
      </c>
      <c r="J21" s="14">
        <f t="shared" si="0"/>
        <v>276718.40877278172</v>
      </c>
    </row>
    <row r="22" spans="1:11" s="2" customFormat="1" ht="14.4" x14ac:dyDescent="0.25">
      <c r="A22" s="5" t="s">
        <v>47</v>
      </c>
      <c r="B22" s="5" t="s">
        <v>48</v>
      </c>
      <c r="C22" s="6">
        <v>4381849</v>
      </c>
      <c r="D22" s="6">
        <v>23062</v>
      </c>
      <c r="E22" s="7">
        <f>SUM(C22*100/C27)</f>
        <v>2.7433493757603906</v>
      </c>
      <c r="F22" s="7">
        <f>SUM(D22*100/D27)</f>
        <v>12.069479843204572</v>
      </c>
      <c r="G22" s="8">
        <v>58437.05</v>
      </c>
      <c r="H22" s="8">
        <f>E22*H27/E27</f>
        <v>64125.325289005254</v>
      </c>
      <c r="I22" s="8">
        <f>D22*I27/D27</f>
        <v>634774.4984064016</v>
      </c>
      <c r="J22" s="9">
        <f t="shared" si="0"/>
        <v>757336.87369540683</v>
      </c>
    </row>
    <row r="23" spans="1:11" s="2" customFormat="1" ht="14.4" x14ac:dyDescent="0.25">
      <c r="A23" s="10" t="s">
        <v>49</v>
      </c>
      <c r="B23" s="10" t="s">
        <v>50</v>
      </c>
      <c r="C23" s="11">
        <v>3122654</v>
      </c>
      <c r="D23" s="11">
        <v>20524</v>
      </c>
      <c r="E23" s="12">
        <f>SUM(C23*100/C27)</f>
        <v>1.9550036757578109</v>
      </c>
      <c r="F23" s="12">
        <f>SUM(D23*100/D27)</f>
        <v>10.741219508365738</v>
      </c>
      <c r="G23" s="8">
        <v>58437.05</v>
      </c>
      <c r="H23" s="13">
        <f>E23*H27/E27</f>
        <v>45697.87857021395</v>
      </c>
      <c r="I23" s="13">
        <f>D23*I27/D27</f>
        <v>564916.82444250223</v>
      </c>
      <c r="J23" s="14">
        <f t="shared" si="0"/>
        <v>669051.75301271619</v>
      </c>
    </row>
    <row r="24" spans="1:11" s="2" customFormat="1" ht="14.4" x14ac:dyDescent="0.25">
      <c r="A24" s="5" t="s">
        <v>51</v>
      </c>
      <c r="B24" s="5" t="s">
        <v>52</v>
      </c>
      <c r="C24" s="6">
        <v>16721587</v>
      </c>
      <c r="D24" s="6">
        <v>8139</v>
      </c>
      <c r="E24" s="7">
        <f>SUM(C24*100/C27)</f>
        <v>10.468903711235386</v>
      </c>
      <c r="F24" s="7">
        <f>SUM(D24*100/D27)</f>
        <v>4.2595393480115344</v>
      </c>
      <c r="G24" s="8">
        <v>58437.05</v>
      </c>
      <c r="H24" s="8">
        <f>E24*H27/E27</f>
        <v>244708.84453649624</v>
      </c>
      <c r="I24" s="8">
        <f>D24*I27/D27</f>
        <v>224023.48636413593</v>
      </c>
      <c r="J24" s="9">
        <f t="shared" si="0"/>
        <v>527169.38090063212</v>
      </c>
    </row>
    <row r="25" spans="1:11" s="2" customFormat="1" ht="14.4" x14ac:dyDescent="0.25">
      <c r="A25" s="10" t="s">
        <v>53</v>
      </c>
      <c r="B25" s="10" t="s">
        <v>54</v>
      </c>
      <c r="C25" s="11">
        <v>17962490</v>
      </c>
      <c r="D25" s="11">
        <v>7716</v>
      </c>
      <c r="E25" s="12">
        <f>SUM(C25*100/C27)</f>
        <v>11.245797317206106</v>
      </c>
      <c r="F25" s="12">
        <f>SUM(D25*100/D27)</f>
        <v>4.0381626255383951</v>
      </c>
      <c r="G25" s="8">
        <v>58437.05</v>
      </c>
      <c r="H25" s="13">
        <f>E25*H27/E27</f>
        <v>262868.60050414881</v>
      </c>
      <c r="I25" s="13">
        <f>D25*I27/D27</f>
        <v>212380.54070348604</v>
      </c>
      <c r="J25" s="14">
        <f t="shared" si="0"/>
        <v>533686.19120763487</v>
      </c>
    </row>
    <row r="26" spans="1:11" s="2" customFormat="1" ht="14.4" x14ac:dyDescent="0.25">
      <c r="A26" s="17"/>
      <c r="B26" s="18"/>
      <c r="C26" s="19"/>
      <c r="D26" s="19"/>
      <c r="E26" s="19"/>
      <c r="F26" s="19"/>
      <c r="G26" s="20"/>
      <c r="H26" s="19"/>
      <c r="I26" s="19"/>
      <c r="J26" s="21"/>
    </row>
    <row r="27" spans="1:11" s="2" customFormat="1" ht="14.4" x14ac:dyDescent="0.25">
      <c r="A27" s="22"/>
      <c r="B27" s="10" t="s">
        <v>55</v>
      </c>
      <c r="C27" s="23">
        <f>SUM(C6:C25)</f>
        <v>159726247</v>
      </c>
      <c r="D27" s="23">
        <f>SUM(D6:D25)</f>
        <v>191077</v>
      </c>
      <c r="E27" s="24">
        <f>SUM(E6:E25)</f>
        <v>100</v>
      </c>
      <c r="F27" s="25">
        <f>SUM(F6:F25)</f>
        <v>100</v>
      </c>
      <c r="G27" s="26">
        <v>1168741</v>
      </c>
      <c r="H27" s="26">
        <v>2337483</v>
      </c>
      <c r="I27" s="26">
        <v>5259336</v>
      </c>
      <c r="J27" s="26">
        <v>8765560</v>
      </c>
      <c r="K27" s="15"/>
    </row>
    <row r="28" spans="1:11" ht="14.4" x14ac:dyDescent="0.3">
      <c r="A28" s="27"/>
      <c r="B28" s="28"/>
      <c r="C28" s="28"/>
      <c r="D28" s="28"/>
      <c r="E28" s="28"/>
      <c r="F28" s="28"/>
      <c r="G28" s="28"/>
      <c r="H28" s="28"/>
      <c r="I28" s="28"/>
      <c r="J28" s="28"/>
    </row>
    <row r="29" spans="1:11" ht="100.5" customHeight="1" x14ac:dyDescent="0.25">
      <c r="A29" s="29" t="s">
        <v>56</v>
      </c>
      <c r="B29" s="29"/>
      <c r="C29" s="29"/>
      <c r="D29" s="29"/>
      <c r="E29" s="29"/>
      <c r="F29" s="29"/>
      <c r="G29" s="29"/>
      <c r="H29" s="29"/>
      <c r="I29" s="29"/>
      <c r="J29" s="29"/>
    </row>
  </sheetData>
  <mergeCells count="11">
    <mergeCell ref="A29:J29"/>
    <mergeCell ref="A1:J1"/>
    <mergeCell ref="A2:J2"/>
    <mergeCell ref="A3:A5"/>
    <mergeCell ref="B3:B5"/>
    <mergeCell ref="C3:C5"/>
    <mergeCell ref="D3:D5"/>
    <mergeCell ref="E3:F4"/>
    <mergeCell ref="G3:J3"/>
    <mergeCell ref="G4:G5"/>
    <mergeCell ref="H4:I4"/>
  </mergeCells>
  <pageMargins left="0.74791666666666701" right="0.74791666666666701" top="3.9583333333333297E-2" bottom="0.98333333333333295" header="0.511811023622047" footer="0.51180555555555596"/>
  <pageSetup paperSize="9" orientation="landscape" horizontalDpi="300" verticalDpi="300"/>
  <headerFooter>
    <oddFooter>&amp;L&amp;9Załącznik nr 1 do Zarządzenia 513.2025 Prezydenta Miasta Częstochowy z dnia 9 maja 2025 r.&amp;R&amp;9&amp;P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Krzysztof Majtyka</dc:creator>
  <dc:description/>
  <cp:lastModifiedBy>Justyna Głąb (Wrzalik)</cp:lastModifiedBy>
  <cp:revision>7</cp:revision>
  <cp:lastPrinted>2025-05-13T08:06:21Z</cp:lastPrinted>
  <dcterms:created xsi:type="dcterms:W3CDTF">2024-05-20T10:03:28Z</dcterms:created>
  <dcterms:modified xsi:type="dcterms:W3CDTF">2026-04-21T10:48:59Z</dcterms:modified>
  <dc:language>pl-PL</dc:language>
</cp:coreProperties>
</file>